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hytrzynska\Desktop\"/>
    </mc:Choice>
  </mc:AlternateContent>
  <bookViews>
    <workbookView xWindow="0" yWindow="0" windowWidth="19200" windowHeight="7050" activeTab="1"/>
  </bookViews>
  <sheets>
    <sheet name="uwagi" sheetId="5" r:id="rId1"/>
    <sheet name="dane" sheetId="1" r:id="rId2"/>
    <sheet name="wniosek" sheetId="4" r:id="rId3"/>
  </sheets>
  <definedNames>
    <definedName name="_xlnm.Print_Area" localSheetId="1">dane!$A$1:$H$50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6" i="1"/>
  <c r="F26" i="1" l="1"/>
  <c r="F25" i="1"/>
  <c r="F30" i="1"/>
  <c r="F29" i="1"/>
  <c r="D8" i="4" l="1"/>
  <c r="E28" i="1" l="1"/>
  <c r="E24" i="1"/>
  <c r="E11" i="1"/>
  <c r="E7" i="1"/>
  <c r="F24" i="1" s="1"/>
  <c r="E3" i="1"/>
  <c r="F28" i="1" l="1"/>
  <c r="E32" i="1"/>
  <c r="G19" i="1" s="1"/>
  <c r="E15" i="1"/>
  <c r="E21" i="4"/>
  <c r="D21" i="4"/>
  <c r="K8" i="4"/>
  <c r="J8" i="4"/>
  <c r="E42" i="1"/>
  <c r="E45" i="1"/>
  <c r="G24" i="1" s="1"/>
  <c r="E48" i="1"/>
  <c r="I8" i="4" s="1"/>
  <c r="C8" i="4"/>
  <c r="G8" i="4"/>
  <c r="H8" i="4"/>
  <c r="F8" i="4"/>
  <c r="E8" i="4"/>
  <c r="B21" i="4" l="1"/>
  <c r="F45" i="1"/>
  <c r="F32" i="1"/>
  <c r="F15" i="1"/>
  <c r="E41" i="1"/>
  <c r="E40" i="1"/>
  <c r="E38" i="1"/>
  <c r="E37" i="1"/>
  <c r="C21" i="4"/>
  <c r="F38" i="4"/>
  <c r="G38" i="4"/>
  <c r="E38" i="4"/>
  <c r="D38" i="4"/>
  <c r="C38" i="4"/>
  <c r="B38" i="4"/>
  <c r="F41" i="1" l="1"/>
  <c r="F40" i="1"/>
  <c r="E39" i="1"/>
  <c r="E36" i="1"/>
  <c r="C22" i="4"/>
  <c r="F39" i="1" l="1"/>
  <c r="F21" i="4"/>
  <c r="H22" i="4" s="1"/>
  <c r="I21" i="4"/>
  <c r="H24" i="4" l="1"/>
  <c r="J21" i="4"/>
  <c r="G21" i="4"/>
  <c r="E23" i="1" l="1"/>
  <c r="H21" i="4"/>
  <c r="H23" i="4" s="1"/>
  <c r="F23" i="1" l="1"/>
  <c r="H19" i="1"/>
  <c r="E20" i="1"/>
  <c r="F19" i="1" l="1"/>
  <c r="F20" i="1"/>
</calcChain>
</file>

<file path=xl/sharedStrings.xml><?xml version="1.0" encoding="utf-8"?>
<sst xmlns="http://schemas.openxmlformats.org/spreadsheetml/2006/main" count="109" uniqueCount="81">
  <si>
    <t>w tym kwota:</t>
  </si>
  <si>
    <t>wartość</t>
  </si>
  <si>
    <t>nr wiersza</t>
  </si>
  <si>
    <t>TABELA A</t>
  </si>
  <si>
    <t>TABELA B</t>
  </si>
  <si>
    <t>TABELA C</t>
  </si>
  <si>
    <t>z tego (z kol. 6):</t>
  </si>
  <si>
    <t>1a</t>
  </si>
  <si>
    <t>7a</t>
  </si>
  <si>
    <t>w tym (z kol. 8)</t>
  </si>
  <si>
    <t>z tego (z kol. 9):</t>
  </si>
  <si>
    <t>w tym (z kol.13)</t>
  </si>
  <si>
    <t>z tego (z kol. 14):</t>
  </si>
  <si>
    <t>KOL 9 = MAX DO 50% Z KOL. 8</t>
  </si>
  <si>
    <t>KOL. 14 = MAX DO 50% Z KOL. 13</t>
  </si>
  <si>
    <t>KOL. 14 = KOL.9*KOL. 12</t>
  </si>
  <si>
    <t xml:space="preserve">ROK 2018 </t>
  </si>
  <si>
    <r>
      <t xml:space="preserve">środków dotacji na rozwój pomocy społecznej
</t>
    </r>
    <r>
      <rPr>
        <i/>
        <sz val="8"/>
        <color theme="1"/>
        <rFont val="Calibri"/>
        <family val="2"/>
        <charset val="238"/>
        <scheme val="minor"/>
      </rPr>
      <t>dane powinny być zgodne z przekazanym rozliczeniem za rok 2018</t>
    </r>
  </si>
  <si>
    <t>komunikaty dotyczące weryfikacji poprawności danych</t>
  </si>
  <si>
    <t>2. W zakładce "dane" należy podać informacje liczbowe przez uzupełnienie wyłącznie komórek w kolorze żółtym, pozostałe komórki w kolorze szarym uzupełniają się automatycznie.</t>
  </si>
  <si>
    <t>4. Po prawidłowym uzupełnieniu zakładki "dane", gmina weryfikuje poprawność zakładki "wniosek", wpisuje dane identfikacyjne w nagłówku wniosku, zatwierdza wniosek.</t>
  </si>
  <si>
    <t xml:space="preserve">1. Zakładka "wniosek" wypełnia się automatycznie po wprowadzeniu informacji liczbowych do zakładki "dane". </t>
  </si>
  <si>
    <t>5. Nie należy modyfikować narzędzia (np. dodawać kolumn lub wierszy, modyfikować formuł, dodawać komentarzy, zapisków). Czynności techniczne, które powinny być wykonane dotyczą wyłącznie podania danych w komórkach w kolorze żółtym (zakładka "dane") oraz wpisania informacji o nazwie gminy w nagłówku wniosku (zakładka "wniosek").</t>
  </si>
  <si>
    <t>w tym:</t>
  </si>
  <si>
    <t>dzieciom w wieku do 16 r.ż. z orzeczeniem o niepełnosprawności ze szczególnymi wskazaniami</t>
  </si>
  <si>
    <t>osobom w wieku od 16 r.ż. do 75 r.ż. z orzeczeniem o znacznym stopniu niepełnosprawności</t>
  </si>
  <si>
    <t>dzieci w wieku do 16 r.ż. z orzeczeniem o niepełnosprawności ze szczególnymi wskazaniami</t>
  </si>
  <si>
    <r>
      <t xml:space="preserve">środków własnych gminy
</t>
    </r>
    <r>
      <rPr>
        <i/>
        <sz val="8"/>
        <color theme="1"/>
        <rFont val="Calibri"/>
        <family val="2"/>
        <charset val="238"/>
        <scheme val="minor"/>
      </rPr>
      <t>także wkład własny do programu 75 plus i innych programów</t>
    </r>
  </si>
  <si>
    <r>
      <t xml:space="preserve">Ogólna liczba godzin zrealizowanych
</t>
    </r>
    <r>
      <rPr>
        <i/>
        <sz val="8"/>
        <color theme="1"/>
        <rFont val="Calibri"/>
        <family val="2"/>
        <charset val="238"/>
        <scheme val="minor"/>
      </rPr>
      <t>faktyczna liczba usług wykonanych w roku 2018
wiersz 5 sumuje wiersze 6-8
wartości podawane w zaokrągleniu do pełnych godzin</t>
    </r>
  </si>
  <si>
    <r>
      <t xml:space="preserve">środków dotacji na rozwój pomocy społecznej
</t>
    </r>
    <r>
      <rPr>
        <i/>
        <sz val="8"/>
        <color theme="1"/>
        <rFont val="Calibri"/>
        <family val="2"/>
        <charset val="238"/>
        <scheme val="minor"/>
      </rPr>
      <t>dane powinny być zgodne z kalkulacją złożonego wniosku na realizację zadania</t>
    </r>
  </si>
  <si>
    <r>
      <t xml:space="preserve">środków dotacji na program  "Usługi opiekuńcze dla osób niepełnosprawnych" 
w ramach SFWON
</t>
    </r>
    <r>
      <rPr>
        <i/>
        <sz val="8"/>
        <color theme="1"/>
        <rFont val="Calibri"/>
        <family val="2"/>
        <charset val="238"/>
        <scheme val="minor"/>
      </rPr>
      <t>wartość pobrana z wiersza 4 tabeli C</t>
    </r>
  </si>
  <si>
    <r>
      <t xml:space="preserve">Ogólna liczba godzin planowanych do realizacji
</t>
    </r>
    <r>
      <rPr>
        <i/>
        <sz val="8"/>
        <color theme="1"/>
        <rFont val="Calibri"/>
        <family val="2"/>
        <charset val="238"/>
        <scheme val="minor"/>
      </rPr>
      <t>wiersz 6 sumuje wiersze 7-9
wartości podawane w zaokrągleniu do pełnych godzin</t>
    </r>
  </si>
  <si>
    <t>pozostałym osobom</t>
  </si>
  <si>
    <t>osób w wieku od 16 r.ż. do 75 r.ż. z orzeczeniem o znacznym stopniu niepełnosprawności</t>
  </si>
  <si>
    <t>pozostałych osób</t>
  </si>
  <si>
    <t>w tym kwota dotycząca:</t>
  </si>
  <si>
    <r>
      <t xml:space="preserve">Ogólna liczba wszystkich godzin planowanych do realizacji w ramach programu
</t>
    </r>
    <r>
      <rPr>
        <i/>
        <sz val="8"/>
        <color theme="1"/>
        <rFont val="Calibri"/>
        <family val="2"/>
        <charset val="238"/>
        <scheme val="minor"/>
      </rPr>
      <t>wiersz 7 stanowi sumę wierszy 8-9
przynajmniej 50% godzin w programie muszą stanowić godziny wzrostu (tj. dodatkowe godziny dla osób korzystających w 2018 lub godziny dla nowych osób dotychczas nieobjętych usługami)
wartości podawane w zaokrągleniu do pełnych godzin</t>
    </r>
  </si>
  <si>
    <r>
      <t xml:space="preserve">Ogólna liczba godzin planowanych do sfinansowania z dotacji
</t>
    </r>
    <r>
      <rPr>
        <i/>
        <sz val="8"/>
        <color theme="1"/>
        <rFont val="Calibri"/>
        <family val="2"/>
        <charset val="238"/>
        <scheme val="minor"/>
      </rPr>
      <t>wiersz 10 sumuje wiersze 11-12
liczba godzin nie może przekroczyć 50% liczby godzin wskazanej odpowiednio w wierszach 7-9
wartości podawane w zaokrągleniu do pełnych godzin</t>
    </r>
  </si>
  <si>
    <r>
      <t xml:space="preserve">środków własnych gminy 
</t>
    </r>
    <r>
      <rPr>
        <i/>
        <sz val="8"/>
        <color theme="1"/>
        <rFont val="Calibri"/>
        <family val="2"/>
        <charset val="238"/>
        <scheme val="minor"/>
      </rPr>
      <t xml:space="preserve">wszystkie środki własne, w tym wkład własny do programu 75 plus i innych programów
</t>
    </r>
    <r>
      <rPr>
        <i/>
        <sz val="8"/>
        <rFont val="Calibri"/>
        <family val="2"/>
        <charset val="238"/>
        <scheme val="minor"/>
      </rPr>
      <t xml:space="preserve">planowana wysokość środków własnych </t>
    </r>
    <r>
      <rPr>
        <i/>
        <u/>
        <sz val="8"/>
        <rFont val="Calibri"/>
        <family val="2"/>
        <charset val="238"/>
        <scheme val="minor"/>
      </rPr>
      <t>nie może być mniejsza</t>
    </r>
    <r>
      <rPr>
        <i/>
        <sz val="8"/>
        <rFont val="Calibri"/>
        <family val="2"/>
        <charset val="238"/>
        <scheme val="minor"/>
      </rPr>
      <t xml:space="preserve"> niż kwota wynikająca z kalkulacji: 
(wiersz 5</t>
    </r>
    <r>
      <rPr>
        <i/>
        <sz val="8"/>
        <color theme="1"/>
        <rFont val="Calibri"/>
        <family val="2"/>
        <charset val="238"/>
        <scheme val="minor"/>
      </rPr>
      <t xml:space="preserve"> tabeli A x wiersz 14 tabeli B) - wiersze 3 i 4 tabeli A</t>
    </r>
  </si>
  <si>
    <t>Informacja dotycząca obsługi narzędzia:</t>
  </si>
  <si>
    <t xml:space="preserve">3. Jeśli po wprowadzeniu danych liczbowych w zakładce "dane", występuje komunikat weryfikacyjny inny niż: "wartość prawidłowa", należy tak skorygować dane w komórkach oznaczonych kolorem żołtym, aby uzyskać wymaganą poprawność.
Wartość, co do której komunikat informuje o nieprawidłowości można pozostawić bez poprawy, jeśli uznają Państwo, że jest ona prawidłowa. Komunikaty mają na celu zautomatyzowanie czynności, dlatego nie uwzględniają każdej możliwej sytuacji. </t>
  </si>
  <si>
    <r>
      <rPr>
        <b/>
        <sz val="9"/>
        <color theme="1"/>
        <rFont val="Calibri"/>
        <family val="2"/>
        <charset val="238"/>
        <scheme val="minor"/>
      </rPr>
      <t xml:space="preserve">Wnioskowana dotacja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wysokość dotacji stanowi iloczyn (wynik mnożenia) odpowiednio wierszy 7 lub 8 lub 9 i wiersza 14 z tabeli B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rFont val="Calibri"/>
        <family val="2"/>
        <charset val="238"/>
        <scheme val="minor"/>
      </rPr>
      <t>wartość dotacji nie może przekroczyć 50% wysokości środków wskazanych odpowiednio w wierszach 1-3</t>
    </r>
    <r>
      <rPr>
        <i/>
        <sz val="8"/>
        <color theme="1"/>
        <rFont val="Calibri"/>
        <family val="2"/>
        <charset val="238"/>
        <scheme val="minor"/>
      </rPr>
      <t xml:space="preserve">
wartości podawane w zaokrągleniu do pełnych złotych
kwota zostaje pobrana do wiersza 5 tabeli B</t>
    </r>
  </si>
  <si>
    <t>Wniosek gminy................................................................................ na środki finansowe z Programu "Usługi opiekuńcze dla osób niepełnosprawnych" - edycja 2019 
w ramach Solidarnościowego Funduszu Wsparcia Osób Niepełnosprawnych. 
SPECJALISTYCZNE USŁUGI OPIEKUŃCZE</t>
  </si>
  <si>
    <t>Załącznik 1 - B:  "Specjalistyczne usługi opiekuńcze"</t>
  </si>
  <si>
    <t xml:space="preserve"> OGÓLNA LICZBA GODZIN PRZEWIDYWANYCH NA SPECJALISTYCZNE USŁUGI OPIEKUŃCZE W 2019 R.</t>
  </si>
  <si>
    <t>Ogólny koszt świadczonych usług opiekuńczych w 2019 r.</t>
  </si>
  <si>
    <t xml:space="preserve">Łączna liczba osób w wieku 
od 16 r.ż. do 75 r.ż. 
z orzeczeniem o znacznym stopniu niepełnosprawności, którym przyznano decyzją specjalistyczne usługi opiekuńcze na rok 2019 </t>
  </si>
  <si>
    <t>Łączna liczba godzin  specjalistycznych usług opiekuńczych przyznanych decyzją na rok 2019 osobom w wieku 
od 16 r.ż. do 75 r.ż. 
z orzeczeniem 
o znacznym stopniu niepełnosprawności</t>
  </si>
  <si>
    <t xml:space="preserve">Łączna liczba dzieci w wieku do 16 r.ż. z orzeczeniem 
o niepełnosprawności 
ze szczególnymi wskazaniami, którym przyznano decyzją  specjalistyczne usługi opiekuńcze 
na rok 2019 </t>
  </si>
  <si>
    <t>Łączna liczba godzin  specjalistycznych usług opiekuńczych przyznanych decyzją na rok 2019 
dzieciom w wieku do 16 r.ż. 
z orzeczeniem 
o niepełnosprawności 
ze szczególnymi wskazaniami</t>
  </si>
  <si>
    <t xml:space="preserve">OGÓŁEM - PRZEWIDYWANA LICZBA OSÓB DO 75 R.Ż., KTÓRYM PRZYZNANO DECYZJĄ SPECJALISTYCZNE USŁUGI OPIEKUŃCZE NA ROK 2019 
I KTÓRYCH USŁUGI ZOSTANĄ DOFINANSOWANE 
Z PROGRAMU </t>
  </si>
  <si>
    <t xml:space="preserve">liczba osób w wieku od 16 r.ż. do 75 r.ż. z orzeczeniem o znacznym stopniu niepełnosprawności </t>
  </si>
  <si>
    <t>liczba dzieci w wieku do 16 r.ż. z orzeczeniem o niepełnosprawności ze szczególnymi wskazaniami</t>
  </si>
  <si>
    <t xml:space="preserve">ŁĄCZNA liczba godzin  specjalistycznych usług opiekuńczych przyznanych decyzją na rok 2019 osobom WSKAZANYM W KOL.6 </t>
  </si>
  <si>
    <t xml:space="preserve">OGÓŁEM - PRZEWIDYWANA LICZBA GODZIN  SPECJALISTYCZNYCH USŁUG OPIEKUŃCZYCH PRZYZNANYCH DECYZJĄ 
NA ROK 2019, 
KTÓRYCH KOSZT ZOSTANIE DOFINANSOWANY 
Z PROGRAMU </t>
  </si>
  <si>
    <t xml:space="preserve">liczba godzin przyznanych osobom w wieku 
od 16 r.ż. do 75 r. ż. z orzeczeniem 
o znacznym stopniu niepełnosprawności </t>
  </si>
  <si>
    <t>liczba godzin przyznanych dzieciom w wieku do 16 r.ż. 
z orzeczeniem o niepełnosprawności 
ze szczególnymi wskazaniami</t>
  </si>
  <si>
    <t xml:space="preserve">Stawka za 1h świadczenia  specjalistycznych usług opiekuńczych przyjęta na rok 2019 zgodnie 
z Uchwałą Rady Gminy </t>
  </si>
  <si>
    <t>Całkowity koszt świadczenia  specjalistycznych usług opiekuńczych przyznanych decyzją na rok 2019 osobom 
WSKAZANYM W KOL. 6</t>
  </si>
  <si>
    <t>OGÓŁEM - KWOTA ŚRODKÓW 
Z SOLIDARNOŚCIOWEGO FUNDUSZU WSPARCIA OSÓB NIEPEŁNOSPRAWNYCH 
WNIOSKOWANA PRZEZ GMINĘ 
NA DOFINANSOWANIE 
SPECJALISTYCZNYCH 
USŁUG OPIEKUŃCZYCH 
PRZYZNANYCH DECYZJĄ NA ROK 2019 
OSOBOM OBJĘTYM PROGRAMEM</t>
  </si>
  <si>
    <t xml:space="preserve">na dofinansowanie  specjalistycznych usług opiekuńczych przyznanych decyzją na rok 2019 osobom w wieku od 16 r.ż. do 75 r.ż. z orzeczeniem o znacznym stopniu niepełnosprawności </t>
  </si>
  <si>
    <t>na dofinansowanie  specjalistycznych usług opiekuńczych przyznanych decyzją na rok 2019 dzieciom do 16 r.ż. z orzeczeniem 
o niepełnosprawności 
ze szczególnymi wskazaniami</t>
  </si>
  <si>
    <t xml:space="preserve"> OGÓLNA LICZBA GODZIN ZREALIZOWANYCH SPECJALISTYCZNYCH USŁUG OPIEKUŃCZYCH W 2018 R.</t>
  </si>
  <si>
    <t>Całkowity koszt świadczenia specjalistycznych usług opiekuńczych w 2018 r.</t>
  </si>
  <si>
    <t xml:space="preserve">Łączna liczba osób w wieku 
od 16 r.ż. do 75 r.ż. 
z orzeczeniem o znacznym stopniu niepełnosprawności, którym przyznano decyzją specjalistyczne usługi opiekuńcze na rok 2018 </t>
  </si>
  <si>
    <t>Łączna liczba godzin  specjalistycznych usług opiekuńczych przyznanych decyzją na rok 2018 osobom w wieku 
od 16 r.ż. do 75 r.ż. 
z orzeczeniem 
o znacznym stopniu niepełnosprawności</t>
  </si>
  <si>
    <t xml:space="preserve">Łączna liczba dzieci w wieku do 16 r.ż. z orzeczeniem 
o niepełnosprawności 
ze szczególnymi wskazaniami, którym przyznano decyzją  specjalistyczne usługi opiekuńcze 
na rok 2018 </t>
  </si>
  <si>
    <t>Łączna liczba godzin  specjalistycznych usług opiekuńczych przyznanych decyzją na rok 2018 
dzieciom w wieku do 16 r.ż. 
z orzeczeniem 
o niepełnosprawności 
ze szczególnymi wskazaniami</t>
  </si>
  <si>
    <r>
      <t xml:space="preserve">SPECJALISTYCZNE USŁUGI OPIEKUŃCZE </t>
    </r>
    <r>
      <rPr>
        <b/>
        <u/>
        <sz val="9"/>
        <color theme="1"/>
        <rFont val="Calibri"/>
        <family val="2"/>
        <charset val="238"/>
        <scheme val="minor"/>
      </rPr>
      <t>ZREALIZOWANE W ROKU 2018</t>
    </r>
  </si>
  <si>
    <r>
      <rPr>
        <b/>
        <sz val="9"/>
        <color theme="1"/>
        <rFont val="Calibri"/>
        <family val="2"/>
        <charset val="238"/>
        <scheme val="minor"/>
      </rPr>
      <t>Koszt realizacji specjalistycznych usług opiekuńczych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wg.wydatku księgowego na 31.12.2018 r. 
wiersz 1 sumuje wiersze 2-4 
wartości należy podać w zaokrągleniu do pełnych złotych</t>
    </r>
  </si>
  <si>
    <r>
      <t xml:space="preserve">środków dotacji na program 75 plus
</t>
    </r>
    <r>
      <rPr>
        <i/>
        <strike/>
        <sz val="8"/>
        <color theme="1"/>
        <rFont val="Calibri"/>
        <family val="2"/>
        <charset val="238"/>
        <scheme val="minor"/>
      </rPr>
      <t>dane powinny być zgodne z przekazanym rozliczeniem za rok 2018</t>
    </r>
  </si>
  <si>
    <r>
      <rPr>
        <b/>
        <sz val="9"/>
        <color theme="1"/>
        <rFont val="Calibri"/>
        <family val="2"/>
        <charset val="238"/>
        <scheme val="minor"/>
      </rPr>
      <t>Łączna liczba osób, którym zrealizowano specjalistyczne usługi opiekuńcze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9 sumuje wiersze 10-12
każda osoba liczona w danym roku tylko raz</t>
    </r>
  </si>
  <si>
    <r>
      <rPr>
        <b/>
        <sz val="9"/>
        <color theme="1"/>
        <rFont val="Calibri"/>
        <family val="2"/>
        <charset val="238"/>
        <scheme val="minor"/>
      </rPr>
      <t xml:space="preserve">Średnia wartość 1 godziny zrealizowanych specjalistycznych usług opiekuńczych 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wynik: wiersz 1 / wiersz 5
wartość podawana do 2 miejsc po przecinku</t>
    </r>
  </si>
  <si>
    <r>
      <t xml:space="preserve">SPECJALISTYCZNE USŁUGI OPIEKUŃCZE </t>
    </r>
    <r>
      <rPr>
        <b/>
        <u/>
        <sz val="9"/>
        <color theme="1"/>
        <rFont val="Calibri"/>
        <family val="2"/>
        <charset val="238"/>
        <scheme val="minor"/>
      </rPr>
      <t>PLANOWANE DO REALIZACJI W ROKU 2019</t>
    </r>
  </si>
  <si>
    <r>
      <t xml:space="preserve">SPECJALISTYCZNE USŁUGI OPIEKUŃCZE </t>
    </r>
    <r>
      <rPr>
        <b/>
        <u/>
        <sz val="9"/>
        <color theme="1"/>
        <rFont val="Calibri"/>
        <family val="2"/>
        <charset val="238"/>
        <scheme val="minor"/>
      </rPr>
      <t xml:space="preserve">PLANOWANE DO REALIZACJI W ROKU 2019 W RAMACH PROGRAMU 
"Usługi opiekuńcze dla osób niepełnosprawnych" - edycja 2019
</t>
    </r>
    <r>
      <rPr>
        <b/>
        <u/>
        <sz val="8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 xml:space="preserve">dotyczy usług dla osób wskazanych w wierszach 11-12 w tabeli B, </t>
    </r>
    <r>
      <rPr>
        <b/>
        <i/>
        <u/>
        <sz val="8"/>
        <rFont val="Calibri"/>
        <family val="2"/>
        <charset val="238"/>
        <scheme val="minor"/>
      </rPr>
      <t>spełniających jednocześnie kryterium dochodowe do 350%</t>
    </r>
  </si>
  <si>
    <r>
      <rPr>
        <b/>
        <sz val="9"/>
        <color theme="1"/>
        <rFont val="Calibri"/>
        <family val="2"/>
        <charset val="238"/>
        <scheme val="minor"/>
      </rPr>
      <t xml:space="preserve">Planowany koszt świadczenia specjalistycznych usług opiekuńczych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całkowity planowany roczny koszt usług
kolejność działań: I. podać wartość wierszy 1,3,4; II. uzupełnić dane w tabeli C; III.wysokość dotacji na program "Usługi opiekuńcze dla osób niepełnosprawnych" oraz wysokość środków własnych wyliczy się automatycznie
wartość wiersza 1 w efekcie będzie równa to iloczynowi (wynik mnożenia) wierszy 6 i 14 
wartości podawane w zaokrągleniu do pełnych złotych</t>
    </r>
  </si>
  <si>
    <r>
      <rPr>
        <b/>
        <sz val="9"/>
        <color theme="1"/>
        <rFont val="Calibri"/>
        <family val="2"/>
        <charset val="238"/>
        <scheme val="minor"/>
      </rPr>
      <t xml:space="preserve">Łączna liczba osób, którym planuje się zrealizować specjalistyczne usługi opiekuńcze
</t>
    </r>
    <r>
      <rPr>
        <i/>
        <sz val="8"/>
        <color theme="1"/>
        <rFont val="Calibri"/>
        <family val="2"/>
        <charset val="238"/>
        <scheme val="minor"/>
      </rPr>
      <t>każda osoba liczona w danym roku tylko raz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10 sumuje wiersze 11-13</t>
    </r>
  </si>
  <si>
    <r>
      <rPr>
        <b/>
        <sz val="9"/>
        <color theme="1"/>
        <rFont val="Calibri"/>
        <family val="2"/>
        <charset val="238"/>
        <scheme val="minor"/>
      </rPr>
      <t xml:space="preserve">Średnia wartość 1 godziny planowanych specjalistycznych usług opiekuńczych 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14 to wynik dzielenia wartości wiersza 1 przez wartość wiersza 6
wartość podawana do 2 miejsc po przecinku</t>
    </r>
  </si>
  <si>
    <r>
      <rPr>
        <b/>
        <sz val="9"/>
        <color theme="1"/>
        <rFont val="Calibri"/>
        <family val="2"/>
        <charset val="238"/>
        <scheme val="minor"/>
      </rPr>
      <t xml:space="preserve">Planowany koszt świadczenia specjalistycznych usług opiekuńczych w programie </t>
    </r>
    <r>
      <rPr>
        <i/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 stanowi sumę wierszy 2-3
wartości podawane w zaokrągleniu do pełnych złotych</t>
    </r>
  </si>
  <si>
    <r>
      <rPr>
        <b/>
        <sz val="9"/>
        <color theme="1"/>
        <rFont val="Calibri"/>
        <family val="2"/>
        <charset val="238"/>
        <scheme val="minor"/>
      </rPr>
      <t xml:space="preserve">Łączna liczba osób dla których planowane są specjalistyczne usługi opiekuńcze w programie
</t>
    </r>
    <r>
      <rPr>
        <i/>
        <sz val="8"/>
        <color theme="1"/>
        <rFont val="Calibri"/>
        <family val="2"/>
        <charset val="238"/>
        <scheme val="minor"/>
      </rPr>
      <t>każda osoba liczona w danym roku tylko raz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i/>
        <sz val="8"/>
        <color theme="1"/>
        <rFont val="Calibri"/>
        <family val="2"/>
        <charset val="238"/>
        <scheme val="minor"/>
      </rPr>
      <t>wiersz 13 sumuje wiersze 14-15</t>
    </r>
  </si>
  <si>
    <r>
      <t xml:space="preserve">środków dotacji na program 75 plus
</t>
    </r>
    <r>
      <rPr>
        <i/>
        <strike/>
        <sz val="8"/>
        <color theme="1"/>
        <rFont val="Calibri"/>
        <family val="2"/>
        <charset val="238"/>
        <scheme val="minor"/>
      </rPr>
      <t>dane powinny być zgodne z przekazanym zapotrzebowaniem na rok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</si>
</sst>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0.0%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u/>
      <sz val="8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8"/>
      <color theme="1"/>
      <name val="Calibri"/>
      <family val="2"/>
      <charset val="238"/>
      <scheme val="minor"/>
    </font>
    <font>
      <b/>
      <i/>
      <u/>
      <sz val="8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i/>
      <strike/>
      <sz val="8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2" fillId="7" borderId="25" xfId="0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3" fontId="12" fillId="0" borderId="25" xfId="0" applyNumberFormat="1" applyFont="1" applyBorder="1" applyAlignment="1">
      <alignment horizontal="center" vertical="center"/>
    </xf>
    <xf numFmtId="3" fontId="12" fillId="0" borderId="25" xfId="0" quotePrefix="1" applyNumberFormat="1" applyFont="1" applyBorder="1" applyAlignment="1">
      <alignment horizontal="center" vertical="center"/>
    </xf>
    <xf numFmtId="1" fontId="12" fillId="0" borderId="25" xfId="0" quotePrefix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4" fillId="8" borderId="1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4" fontId="12" fillId="0" borderId="25" xfId="0" applyNumberFormat="1" applyFont="1" applyFill="1" applyBorder="1" applyAlignment="1">
      <alignment horizontal="center" vertical="center"/>
    </xf>
    <xf numFmtId="2" fontId="12" fillId="0" borderId="25" xfId="0" applyNumberFormat="1" applyFont="1" applyFill="1" applyBorder="1" applyAlignment="1">
      <alignment horizontal="center" vertical="center"/>
    </xf>
    <xf numFmtId="0" fontId="15" fillId="0" borderId="0" xfId="0" quotePrefix="1" applyFont="1" applyFill="1" applyAlignment="1">
      <alignment horizontal="left" vertical="center" wrapText="1"/>
    </xf>
    <xf numFmtId="10" fontId="15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5" fillId="0" borderId="0" xfId="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quotePrefix="1" applyFont="1" applyBorder="1" applyAlignment="1">
      <alignment horizontal="left" vertical="center"/>
    </xf>
    <xf numFmtId="0" fontId="12" fillId="0" borderId="0" xfId="0" quotePrefix="1" applyFont="1" applyFill="1" applyAlignment="1">
      <alignment horizontal="left" vertical="center" wrapText="1"/>
    </xf>
    <xf numFmtId="0" fontId="12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0" borderId="0" xfId="0" applyFont="1" applyAlignment="1">
      <alignment vertical="center"/>
    </xf>
    <xf numFmtId="4" fontId="12" fillId="0" borderId="25" xfId="0" applyNumberFormat="1" applyFont="1" applyBorder="1" applyAlignment="1">
      <alignment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9" fillId="0" borderId="0" xfId="0" applyFont="1"/>
    <xf numFmtId="43" fontId="5" fillId="0" borderId="0" xfId="0" applyNumberFormat="1" applyFont="1"/>
    <xf numFmtId="43" fontId="21" fillId="0" borderId="0" xfId="0" applyNumberFormat="1" applyFont="1" applyAlignment="1">
      <alignment horizontal="center" vertical="center" wrapText="1"/>
    </xf>
    <xf numFmtId="43" fontId="19" fillId="0" borderId="0" xfId="0" applyNumberFormat="1" applyFont="1"/>
    <xf numFmtId="0" fontId="21" fillId="0" borderId="0" xfId="0" applyFont="1" applyAlignment="1">
      <alignment horizontal="center" vertical="center" wrapText="1"/>
    </xf>
    <xf numFmtId="43" fontId="5" fillId="3" borderId="1" xfId="1" applyFont="1" applyFill="1" applyBorder="1" applyAlignment="1">
      <alignment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43" fontId="5" fillId="7" borderId="1" xfId="1" applyFont="1" applyFill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21" fillId="0" borderId="0" xfId="0" applyNumberFormat="1" applyFont="1" applyFill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36" xfId="0" applyFont="1" applyFill="1" applyBorder="1" applyAlignment="1">
      <alignment horizontal="center" vertical="center"/>
    </xf>
    <xf numFmtId="0" fontId="14" fillId="8" borderId="37" xfId="0" applyFont="1" applyFill="1" applyBorder="1" applyAlignment="1">
      <alignment horizontal="center" vertical="center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8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2" fillId="10" borderId="39" xfId="0" applyFont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0" fontId="14" fillId="11" borderId="26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4" fillId="7" borderId="25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44" xfId="0" applyFont="1" applyFill="1" applyBorder="1" applyAlignment="1">
      <alignment horizontal="center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B12"/>
  <sheetViews>
    <sheetView view="pageBreakPreview" zoomScale="116" zoomScaleNormal="100" zoomScaleSheetLayoutView="116" workbookViewId="0">
      <selection activeCell="B6" sqref="B6"/>
    </sheetView>
  </sheetViews>
  <sheetFormatPr defaultRowHeight="13" x14ac:dyDescent="0.3"/>
  <cols>
    <col min="1" max="1" width="1.81640625" style="63" customWidth="1"/>
    <col min="2" max="2" width="83.54296875" style="63" customWidth="1"/>
    <col min="3" max="16384" width="8.7265625" style="63"/>
  </cols>
  <sheetData>
    <row r="2" spans="2:2" x14ac:dyDescent="0.3">
      <c r="B2" s="64" t="s">
        <v>39</v>
      </c>
    </row>
    <row r="3" spans="2:2" x14ac:dyDescent="0.3">
      <c r="B3" s="64"/>
    </row>
    <row r="4" spans="2:2" x14ac:dyDescent="0.3">
      <c r="B4" s="65" t="s">
        <v>21</v>
      </c>
    </row>
    <row r="5" spans="2:2" ht="26" x14ac:dyDescent="0.3">
      <c r="B5" s="66" t="s">
        <v>19</v>
      </c>
    </row>
    <row r="6" spans="2:2" ht="78" x14ac:dyDescent="0.3">
      <c r="B6" s="66" t="s">
        <v>40</v>
      </c>
    </row>
    <row r="7" spans="2:2" ht="26" x14ac:dyDescent="0.3">
      <c r="B7" s="65" t="s">
        <v>20</v>
      </c>
    </row>
    <row r="8" spans="2:2" ht="52" x14ac:dyDescent="0.3">
      <c r="B8" s="66" t="s">
        <v>22</v>
      </c>
    </row>
    <row r="12" spans="2:2" x14ac:dyDescent="0.3">
      <c r="B12" s="66"/>
    </row>
  </sheetData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50"/>
  <sheetViews>
    <sheetView tabSelected="1" view="pageBreakPreview" zoomScale="75" zoomScaleNormal="77" zoomScaleSheetLayoutView="75" zoomScalePageLayoutView="65" workbookViewId="0"/>
  </sheetViews>
  <sheetFormatPr defaultRowHeight="12" x14ac:dyDescent="0.3"/>
  <cols>
    <col min="1" max="1" width="2.6328125" style="2" customWidth="1"/>
    <col min="2" max="2" width="13.81640625" style="12" customWidth="1"/>
    <col min="3" max="3" width="67.36328125" style="2" customWidth="1"/>
    <col min="4" max="4" width="7.6328125" style="3" customWidth="1"/>
    <col min="5" max="5" width="15" style="9" customWidth="1"/>
    <col min="6" max="6" width="14.36328125" style="2" customWidth="1"/>
    <col min="7" max="7" width="14.90625" style="2" customWidth="1"/>
    <col min="8" max="8" width="14.26953125" style="2" customWidth="1"/>
    <col min="9" max="16384" width="8.7265625" style="2"/>
  </cols>
  <sheetData>
    <row r="1" spans="2:8" ht="14.5" x14ac:dyDescent="0.35">
      <c r="B1" s="56" t="s">
        <v>3</v>
      </c>
    </row>
    <row r="2" spans="2:8" ht="24" customHeight="1" x14ac:dyDescent="0.3">
      <c r="B2" s="72" t="s">
        <v>68</v>
      </c>
      <c r="C2" s="73"/>
      <c r="D2" s="4" t="s">
        <v>2</v>
      </c>
      <c r="E2" s="5" t="s">
        <v>1</v>
      </c>
      <c r="F2" s="79" t="s">
        <v>18</v>
      </c>
      <c r="G2" s="80"/>
      <c r="H2" s="80"/>
    </row>
    <row r="3" spans="2:8" ht="56" customHeight="1" x14ac:dyDescent="0.3">
      <c r="B3" s="75" t="s">
        <v>69</v>
      </c>
      <c r="C3" s="75"/>
      <c r="D3" s="6">
        <v>1</v>
      </c>
      <c r="E3" s="62">
        <f>E4+E5+E6</f>
        <v>0</v>
      </c>
    </row>
    <row r="4" spans="2:8" ht="23.5" customHeight="1" x14ac:dyDescent="0.3">
      <c r="B4" s="76" t="s">
        <v>0</v>
      </c>
      <c r="C4" s="7" t="s">
        <v>27</v>
      </c>
      <c r="D4" s="8">
        <v>2</v>
      </c>
      <c r="E4" s="67"/>
    </row>
    <row r="5" spans="2:8" ht="24" customHeight="1" x14ac:dyDescent="0.3">
      <c r="B5" s="77"/>
      <c r="C5" s="7" t="s">
        <v>17</v>
      </c>
      <c r="D5" s="8">
        <v>3</v>
      </c>
      <c r="E5" s="67"/>
    </row>
    <row r="6" spans="2:8" ht="25" customHeight="1" x14ac:dyDescent="0.3">
      <c r="B6" s="78"/>
      <c r="C6" s="70" t="s">
        <v>70</v>
      </c>
      <c r="D6" s="8">
        <v>4</v>
      </c>
      <c r="E6" s="67"/>
    </row>
    <row r="7" spans="2:8" s="9" customFormat="1" ht="50.5" customHeight="1" x14ac:dyDescent="0.35">
      <c r="B7" s="74" t="s">
        <v>28</v>
      </c>
      <c r="C7" s="75"/>
      <c r="D7" s="6">
        <v>5</v>
      </c>
      <c r="E7" s="62">
        <f>E8+E9+E10</f>
        <v>0</v>
      </c>
    </row>
    <row r="8" spans="2:8" s="9" customFormat="1" ht="15" customHeight="1" x14ac:dyDescent="0.35">
      <c r="B8" s="76" t="s">
        <v>23</v>
      </c>
      <c r="C8" s="7" t="s">
        <v>24</v>
      </c>
      <c r="D8" s="8">
        <v>6</v>
      </c>
      <c r="E8" s="67"/>
    </row>
    <row r="9" spans="2:8" s="9" customFormat="1" ht="15" customHeight="1" x14ac:dyDescent="0.35">
      <c r="B9" s="77"/>
      <c r="C9" s="7" t="s">
        <v>25</v>
      </c>
      <c r="D9" s="8">
        <v>7</v>
      </c>
      <c r="E9" s="67"/>
    </row>
    <row r="10" spans="2:8" s="9" customFormat="1" ht="15" customHeight="1" x14ac:dyDescent="0.35">
      <c r="B10" s="78"/>
      <c r="C10" s="7" t="s">
        <v>32</v>
      </c>
      <c r="D10" s="8">
        <v>8</v>
      </c>
      <c r="E10" s="67"/>
    </row>
    <row r="11" spans="2:8" ht="42" customHeight="1" x14ac:dyDescent="0.3">
      <c r="B11" s="75" t="s">
        <v>71</v>
      </c>
      <c r="C11" s="75"/>
      <c r="D11" s="6">
        <v>9</v>
      </c>
      <c r="E11" s="62">
        <f>E12+E13+E14</f>
        <v>0</v>
      </c>
    </row>
    <row r="12" spans="2:8" ht="15" customHeight="1" x14ac:dyDescent="0.3">
      <c r="B12" s="71" t="s">
        <v>23</v>
      </c>
      <c r="C12" s="7" t="s">
        <v>26</v>
      </c>
      <c r="D12" s="8">
        <v>10</v>
      </c>
      <c r="E12" s="67"/>
    </row>
    <row r="13" spans="2:8" ht="15" customHeight="1" x14ac:dyDescent="0.3">
      <c r="B13" s="71"/>
      <c r="C13" s="7" t="s">
        <v>33</v>
      </c>
      <c r="D13" s="8">
        <v>11</v>
      </c>
      <c r="E13" s="67"/>
    </row>
    <row r="14" spans="2:8" ht="15" customHeight="1" x14ac:dyDescent="0.3">
      <c r="B14" s="71"/>
      <c r="C14" s="55" t="s">
        <v>34</v>
      </c>
      <c r="D14" s="8">
        <v>12</v>
      </c>
      <c r="E14" s="67"/>
    </row>
    <row r="15" spans="2:8" ht="37" customHeight="1" x14ac:dyDescent="0.3">
      <c r="B15" s="75" t="s">
        <v>72</v>
      </c>
      <c r="C15" s="75"/>
      <c r="D15" s="6">
        <v>13</v>
      </c>
      <c r="E15" s="62" t="e">
        <f>E3/E7</f>
        <v>#DIV/0!</v>
      </c>
      <c r="F15" s="59" t="e">
        <f>IF(E15&lt;5,"zbyt niski średni koszt 1 godziny usług","wartość prawidłowa")</f>
        <v>#DIV/0!</v>
      </c>
    </row>
    <row r="16" spans="2:8" x14ac:dyDescent="0.3">
      <c r="B16" s="10"/>
      <c r="C16" s="10"/>
      <c r="D16" s="11"/>
      <c r="E16" s="54"/>
    </row>
    <row r="17" spans="2:8" ht="14.5" x14ac:dyDescent="0.35">
      <c r="B17" s="56" t="s">
        <v>4</v>
      </c>
    </row>
    <row r="18" spans="2:8" ht="25" customHeight="1" x14ac:dyDescent="0.3">
      <c r="B18" s="72" t="s">
        <v>73</v>
      </c>
      <c r="C18" s="73"/>
      <c r="D18" s="4" t="s">
        <v>2</v>
      </c>
      <c r="E18" s="5" t="s">
        <v>1</v>
      </c>
    </row>
    <row r="19" spans="2:8" ht="73" customHeight="1" x14ac:dyDescent="0.3">
      <c r="B19" s="75" t="s">
        <v>75</v>
      </c>
      <c r="C19" s="75"/>
      <c r="D19" s="6">
        <v>1</v>
      </c>
      <c r="E19" s="67"/>
      <c r="F19" s="59" t="e">
        <f>IF((E19&lt;&gt;(E20+E21+E22+E23)),"dane w wierszu 1 nie stanowią sumy wierszy od 2 do 5","wartość prawidłowa")</f>
        <v>#DIV/0!</v>
      </c>
      <c r="G19" s="59" t="e">
        <f>IF((E19=(E24*E32)),"wartość prawidłowa","wartość nie stanowi iloczynu wiersza 6 i wiersza 14")</f>
        <v>#DIV/0!</v>
      </c>
      <c r="H19" s="59" t="e">
        <f>IF((E19&lt;(E7*E32)+E23),"zbyt mały koszt planowany na rok 2019","wartość prawidłowa")</f>
        <v>#DIV/0!</v>
      </c>
    </row>
    <row r="20" spans="2:8" ht="53.5" customHeight="1" x14ac:dyDescent="0.3">
      <c r="B20" s="76" t="s">
        <v>0</v>
      </c>
      <c r="C20" s="7" t="s">
        <v>38</v>
      </c>
      <c r="D20" s="8">
        <v>2</v>
      </c>
      <c r="E20" s="62" t="e">
        <f>E19-E21-E22-E23</f>
        <v>#DIV/0!</v>
      </c>
      <c r="F20" s="69" t="e">
        <f>IF(E20&lt;((E4/E15)*E32),"zbyt niska kwota środków własnych","wartość prawidłowa")</f>
        <v>#DIV/0!</v>
      </c>
      <c r="G20" s="69"/>
      <c r="H20" s="58"/>
    </row>
    <row r="21" spans="2:8" ht="22.5" x14ac:dyDescent="0.3">
      <c r="B21" s="77"/>
      <c r="C21" s="7" t="s">
        <v>29</v>
      </c>
      <c r="D21" s="8">
        <v>3</v>
      </c>
      <c r="E21" s="67"/>
    </row>
    <row r="22" spans="2:8" ht="25.5" customHeight="1" x14ac:dyDescent="0.3">
      <c r="B22" s="77"/>
      <c r="C22" s="70" t="s">
        <v>80</v>
      </c>
      <c r="D22" s="8">
        <v>4</v>
      </c>
      <c r="E22" s="67"/>
    </row>
    <row r="23" spans="2:8" ht="42" customHeight="1" x14ac:dyDescent="0.3">
      <c r="B23" s="78"/>
      <c r="C23" s="7" t="s">
        <v>30</v>
      </c>
      <c r="D23" s="8">
        <v>5</v>
      </c>
      <c r="E23" s="62" t="e">
        <f>E39</f>
        <v>#DIV/0!</v>
      </c>
      <c r="F23" s="59" t="e">
        <f>IF(E23&lt;&gt;E39,"kwota wioskowanej dotacji jest rożna od kwoty wskazanej w wierszu 4 tabeli C","wartość prawidłowa")</f>
        <v>#DIV/0!</v>
      </c>
    </row>
    <row r="24" spans="2:8" ht="43" customHeight="1" x14ac:dyDescent="0.3">
      <c r="B24" s="74" t="s">
        <v>31</v>
      </c>
      <c r="C24" s="75"/>
      <c r="D24" s="6">
        <v>6</v>
      </c>
      <c r="E24" s="62">
        <f>E25+E26+E27</f>
        <v>0</v>
      </c>
      <c r="F24" s="59" t="str">
        <f>IF(E24&lt;(E7+E45),"zbyt niski wzrost liczby godzin usług do roku 2018","wartość prawidłowa")</f>
        <v>wartość prawidłowa</v>
      </c>
      <c r="G24" s="59" t="str">
        <f>IF(((E25+E26)&lt;(E8+E9+E45)),"zbyt niski wzrost liczby godzin usług do roku 2018","wartość prawidłowa")</f>
        <v>wartość prawidłowa</v>
      </c>
    </row>
    <row r="25" spans="2:8" ht="15" customHeight="1" x14ac:dyDescent="0.3">
      <c r="B25" s="76" t="s">
        <v>23</v>
      </c>
      <c r="C25" s="7" t="s">
        <v>24</v>
      </c>
      <c r="D25" s="8">
        <v>7</v>
      </c>
      <c r="E25" s="67"/>
      <c r="F25" s="59" t="str">
        <f>IF(E25&lt;E43,"liczba godzin mniejsza niż w wierszu 8 tabeli C","wartość prawidłowa")</f>
        <v>wartość prawidłowa</v>
      </c>
    </row>
    <row r="26" spans="2:8" ht="15" customHeight="1" x14ac:dyDescent="0.3">
      <c r="B26" s="77"/>
      <c r="C26" s="7" t="s">
        <v>25</v>
      </c>
      <c r="D26" s="8">
        <v>8</v>
      </c>
      <c r="E26" s="67"/>
      <c r="F26" s="59" t="str">
        <f>IF(E26&lt;E44,"liczba godzin mniejsza niż w wierszu 9 tabeli C","wartość prawidłowa")</f>
        <v>wartość prawidłowa</v>
      </c>
    </row>
    <row r="27" spans="2:8" ht="15" customHeight="1" x14ac:dyDescent="0.3">
      <c r="B27" s="78"/>
      <c r="C27" s="7" t="s">
        <v>32</v>
      </c>
      <c r="D27" s="8">
        <v>9</v>
      </c>
      <c r="E27" s="67"/>
    </row>
    <row r="28" spans="2:8" ht="45.5" customHeight="1" x14ac:dyDescent="0.3">
      <c r="B28" s="75" t="s">
        <v>76</v>
      </c>
      <c r="C28" s="75"/>
      <c r="D28" s="6">
        <v>10</v>
      </c>
      <c r="E28" s="62">
        <f>E29+E30+E31</f>
        <v>0</v>
      </c>
      <c r="F28" s="59" t="str">
        <f>IF(E28&lt;E11,"liczba osob objetych usługami jest niższa niż w roku 2018","wartość prawidłowa")</f>
        <v>wartość prawidłowa</v>
      </c>
      <c r="G28" s="58"/>
    </row>
    <row r="29" spans="2:8" ht="15" customHeight="1" x14ac:dyDescent="0.3">
      <c r="B29" s="71" t="s">
        <v>23</v>
      </c>
      <c r="C29" s="7" t="s">
        <v>26</v>
      </c>
      <c r="D29" s="8">
        <v>11</v>
      </c>
      <c r="E29" s="67"/>
      <c r="F29" s="59" t="str">
        <f>IF(E29&lt;E49,"liczba osób mniejsza niż w wierszu 14 tabeli C","wartość prawidłowa")</f>
        <v>wartość prawidłowa</v>
      </c>
    </row>
    <row r="30" spans="2:8" ht="15" customHeight="1" x14ac:dyDescent="0.3">
      <c r="B30" s="71"/>
      <c r="C30" s="7" t="s">
        <v>33</v>
      </c>
      <c r="D30" s="8">
        <v>12</v>
      </c>
      <c r="E30" s="67"/>
      <c r="F30" s="59" t="str">
        <f>IF(E30&lt;E50,"liczba osób mniejsza niż w wierszu 15 tabeli C","wartość prawidłowa")</f>
        <v>wartość prawidłowa</v>
      </c>
    </row>
    <row r="31" spans="2:8" ht="15" customHeight="1" x14ac:dyDescent="0.3">
      <c r="B31" s="71"/>
      <c r="C31" s="7" t="s">
        <v>34</v>
      </c>
      <c r="D31" s="8">
        <v>13</v>
      </c>
      <c r="E31" s="67"/>
    </row>
    <row r="32" spans="2:8" ht="41" customHeight="1" x14ac:dyDescent="0.3">
      <c r="B32" s="75" t="s">
        <v>77</v>
      </c>
      <c r="C32" s="75"/>
      <c r="D32" s="6">
        <v>14</v>
      </c>
      <c r="E32" s="62" t="e">
        <f>E19/E24</f>
        <v>#DIV/0!</v>
      </c>
      <c r="F32" s="59" t="e">
        <f>IF(E32&lt;E15,"średnia niższa niż w 2018r.","wartość prawidłowa")</f>
        <v>#DIV/0!</v>
      </c>
    </row>
    <row r="34" spans="2:7" ht="14.5" x14ac:dyDescent="0.35">
      <c r="B34" s="56" t="s">
        <v>5</v>
      </c>
    </row>
    <row r="35" spans="2:7" ht="54" customHeight="1" x14ac:dyDescent="0.3">
      <c r="B35" s="72" t="s">
        <v>74</v>
      </c>
      <c r="C35" s="73"/>
      <c r="D35" s="4" t="s">
        <v>2</v>
      </c>
      <c r="E35" s="5" t="s">
        <v>1</v>
      </c>
    </row>
    <row r="36" spans="2:7" ht="40.5" customHeight="1" x14ac:dyDescent="0.3">
      <c r="B36" s="75" t="s">
        <v>78</v>
      </c>
      <c r="C36" s="75"/>
      <c r="D36" s="6">
        <v>1</v>
      </c>
      <c r="E36" s="62" t="e">
        <f>ROUND(($E$37+$E$38),0)</f>
        <v>#DIV/0!</v>
      </c>
      <c r="F36" s="60"/>
    </row>
    <row r="37" spans="2:7" ht="15" customHeight="1" x14ac:dyDescent="0.3">
      <c r="B37" s="76" t="s">
        <v>23</v>
      </c>
      <c r="C37" s="7" t="s">
        <v>24</v>
      </c>
      <c r="D37" s="8">
        <v>2</v>
      </c>
      <c r="E37" s="62" t="e">
        <f>ROUND(($E$43*$E$32),0)</f>
        <v>#DIV/0!</v>
      </c>
      <c r="F37" s="57"/>
    </row>
    <row r="38" spans="2:7" ht="15" customHeight="1" x14ac:dyDescent="0.3">
      <c r="B38" s="77"/>
      <c r="C38" s="7" t="s">
        <v>25</v>
      </c>
      <c r="D38" s="8">
        <v>3</v>
      </c>
      <c r="E38" s="62" t="e">
        <f>ROUNDDOWN(($E$44*$E$32),0)</f>
        <v>#DIV/0!</v>
      </c>
      <c r="F38" s="57"/>
    </row>
    <row r="39" spans="2:7" ht="62" customHeight="1" x14ac:dyDescent="0.3">
      <c r="B39" s="75" t="s">
        <v>41</v>
      </c>
      <c r="C39" s="75"/>
      <c r="D39" s="6">
        <v>4</v>
      </c>
      <c r="E39" s="62" t="e">
        <f>ROUND(($E$40+$E$41),0)</f>
        <v>#DIV/0!</v>
      </c>
      <c r="F39" s="61" t="e">
        <f>IF(E39&lt;=(E36/2),"wartość prawidłowa","wartość przekracza 50% kosztu z wiersza 1")</f>
        <v>#DIV/0!</v>
      </c>
      <c r="G39" s="58"/>
    </row>
    <row r="40" spans="2:7" ht="15" customHeight="1" x14ac:dyDescent="0.3">
      <c r="B40" s="76" t="s">
        <v>35</v>
      </c>
      <c r="C40" s="7" t="s">
        <v>26</v>
      </c>
      <c r="D40" s="8">
        <v>5</v>
      </c>
      <c r="E40" s="62" t="e">
        <f>ROUND(($E$46*$E$32),0)</f>
        <v>#DIV/0!</v>
      </c>
      <c r="F40" s="61" t="e">
        <f>IF(E40&lt;=(E37/2),"wartość prawidłowa","wartość przekracza 50% kosztu z wiersza 2")</f>
        <v>#DIV/0!</v>
      </c>
    </row>
    <row r="41" spans="2:7" ht="15" customHeight="1" x14ac:dyDescent="0.3">
      <c r="B41" s="77"/>
      <c r="C41" s="7" t="s">
        <v>33</v>
      </c>
      <c r="D41" s="8">
        <v>6</v>
      </c>
      <c r="E41" s="62" t="e">
        <f>ROUNDDOWN(($E$47*$E$32),0)</f>
        <v>#DIV/0!</v>
      </c>
      <c r="F41" s="61" t="e">
        <f>IF(E41&lt;=(E38/2),"wartość prawidłowa","wartość przekracza 50% kosztu z wiersza 3")</f>
        <v>#DIV/0!</v>
      </c>
    </row>
    <row r="42" spans="2:7" ht="62" customHeight="1" x14ac:dyDescent="0.3">
      <c r="B42" s="74" t="s">
        <v>36</v>
      </c>
      <c r="C42" s="75"/>
      <c r="D42" s="6">
        <v>7</v>
      </c>
      <c r="E42" s="62">
        <f>E43+E44</f>
        <v>0</v>
      </c>
      <c r="F42" s="61"/>
    </row>
    <row r="43" spans="2:7" ht="15" customHeight="1" x14ac:dyDescent="0.3">
      <c r="B43" s="76" t="s">
        <v>23</v>
      </c>
      <c r="C43" s="7" t="s">
        <v>24</v>
      </c>
      <c r="D43" s="8">
        <v>8</v>
      </c>
      <c r="E43" s="67"/>
    </row>
    <row r="44" spans="2:7" ht="15" customHeight="1" x14ac:dyDescent="0.3">
      <c r="B44" s="77"/>
      <c r="C44" s="7" t="s">
        <v>25</v>
      </c>
      <c r="D44" s="8">
        <v>9</v>
      </c>
      <c r="E44" s="67"/>
    </row>
    <row r="45" spans="2:7" ht="48.5" customHeight="1" x14ac:dyDescent="0.3">
      <c r="B45" s="74" t="s">
        <v>37</v>
      </c>
      <c r="C45" s="75"/>
      <c r="D45" s="6">
        <v>10</v>
      </c>
      <c r="E45" s="62">
        <f>E46+E47</f>
        <v>0</v>
      </c>
      <c r="F45" s="61" t="str">
        <f>IF(E45&gt;(E42*50%),"wartość nie może przekroczyć 50% liczby godzin wskazanej w wierszu 7","wartość prawidłowa")</f>
        <v>wartość prawidłowa</v>
      </c>
    </row>
    <row r="46" spans="2:7" ht="15" customHeight="1" x14ac:dyDescent="0.3">
      <c r="B46" s="76" t="s">
        <v>23</v>
      </c>
      <c r="C46" s="7" t="s">
        <v>24</v>
      </c>
      <c r="D46" s="8">
        <v>11</v>
      </c>
      <c r="E46" s="67"/>
      <c r="F46" s="61" t="str">
        <f>IF(E46&gt;(E43*50%),"wartość nie może przekroczyć 50% liczby godzin wskazanej w wierszu 8","wartość prawidłowa")</f>
        <v>wartość prawidłowa</v>
      </c>
    </row>
    <row r="47" spans="2:7" ht="15" customHeight="1" x14ac:dyDescent="0.3">
      <c r="B47" s="77"/>
      <c r="C47" s="7" t="s">
        <v>25</v>
      </c>
      <c r="D47" s="8">
        <v>12</v>
      </c>
      <c r="E47" s="67"/>
      <c r="F47" s="61" t="str">
        <f>IF(E47&gt;(E44*50%),"wartość nie może przekroczyć 50% liczby godzin wskazanej w wierszu 9","wartość prawidłowa")</f>
        <v>wartość prawidłowa</v>
      </c>
    </row>
    <row r="48" spans="2:7" ht="37" customHeight="1" x14ac:dyDescent="0.3">
      <c r="B48" s="75" t="s">
        <v>79</v>
      </c>
      <c r="C48" s="75"/>
      <c r="D48" s="6">
        <v>13</v>
      </c>
      <c r="E48" s="62">
        <f>E49+E50</f>
        <v>0</v>
      </c>
    </row>
    <row r="49" spans="2:5" ht="15" customHeight="1" x14ac:dyDescent="0.3">
      <c r="B49" s="71" t="s">
        <v>23</v>
      </c>
      <c r="C49" s="7" t="s">
        <v>26</v>
      </c>
      <c r="D49" s="8">
        <v>14</v>
      </c>
      <c r="E49" s="67"/>
    </row>
    <row r="50" spans="2:5" ht="15" customHeight="1" x14ac:dyDescent="0.3">
      <c r="B50" s="71"/>
      <c r="C50" s="7" t="s">
        <v>33</v>
      </c>
      <c r="D50" s="8">
        <v>15</v>
      </c>
      <c r="E50" s="67"/>
    </row>
  </sheetData>
  <mergeCells count="28">
    <mergeCell ref="B28:C28"/>
    <mergeCell ref="B29:B31"/>
    <mergeCell ref="F2:H2"/>
    <mergeCell ref="B49:B50"/>
    <mergeCell ref="B32:C32"/>
    <mergeCell ref="B35:C35"/>
    <mergeCell ref="B45:C45"/>
    <mergeCell ref="B46:B47"/>
    <mergeCell ref="B39:C39"/>
    <mergeCell ref="B40:B41"/>
    <mergeCell ref="B37:B38"/>
    <mergeCell ref="B36:C36"/>
    <mergeCell ref="B42:C42"/>
    <mergeCell ref="B43:B44"/>
    <mergeCell ref="B48:C48"/>
    <mergeCell ref="B15:C15"/>
    <mergeCell ref="B18:C18"/>
    <mergeCell ref="B24:C24"/>
    <mergeCell ref="B25:B27"/>
    <mergeCell ref="B19:C19"/>
    <mergeCell ref="B20:B23"/>
    <mergeCell ref="B12:B14"/>
    <mergeCell ref="B2:C2"/>
    <mergeCell ref="B7:C7"/>
    <mergeCell ref="B3:C3"/>
    <mergeCell ref="B11:C11"/>
    <mergeCell ref="B8:B10"/>
    <mergeCell ref="B4:B6"/>
  </mergeCells>
  <pageMargins left="0.7" right="0.7" top="0.75" bottom="0.75" header="0.3" footer="0.3"/>
  <pageSetup paperSize="9" scale="87" fitToHeight="0" orientation="landscape" r:id="rId1"/>
  <rowBreaks count="2" manualBreakCount="2">
    <brk id="16" max="7" man="1"/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41"/>
  <sheetViews>
    <sheetView view="pageBreakPreview" zoomScale="33" zoomScaleNormal="36" zoomScaleSheetLayoutView="33" workbookViewId="0">
      <selection activeCell="J36" sqref="J36"/>
    </sheetView>
  </sheetViews>
  <sheetFormatPr defaultColWidth="9.1796875" defaultRowHeight="13" x14ac:dyDescent="0.35"/>
  <cols>
    <col min="1" max="1" width="9.81640625" style="13" customWidth="1"/>
    <col min="2" max="2" width="30.7265625" style="13" customWidth="1"/>
    <col min="3" max="3" width="35" style="13" customWidth="1"/>
    <col min="4" max="4" width="24.1796875" style="13" customWidth="1"/>
    <col min="5" max="5" width="22.1796875" style="13" customWidth="1"/>
    <col min="6" max="6" width="24.1796875" style="13" customWidth="1"/>
    <col min="7" max="7" width="32.81640625" style="13" customWidth="1"/>
    <col min="8" max="8" width="41.54296875" style="13" bestFit="1" customWidth="1"/>
    <col min="9" max="9" width="28.26953125" style="13" customWidth="1"/>
    <col min="10" max="11" width="30.7265625" style="13" customWidth="1"/>
    <col min="12" max="12" width="19.7265625" style="13" bestFit="1" customWidth="1"/>
    <col min="13" max="13" width="18.1796875" style="13" bestFit="1" customWidth="1"/>
    <col min="14" max="16384" width="9.1796875" style="13"/>
  </cols>
  <sheetData>
    <row r="1" spans="2:13" ht="47.25" customHeight="1" thickBot="1" x14ac:dyDescent="0.4"/>
    <row r="2" spans="2:13" ht="15" customHeight="1" x14ac:dyDescent="0.35">
      <c r="B2" s="103" t="s">
        <v>43</v>
      </c>
      <c r="C2" s="105" t="s">
        <v>42</v>
      </c>
      <c r="D2" s="106"/>
      <c r="E2" s="106"/>
      <c r="F2" s="106"/>
      <c r="G2" s="106"/>
      <c r="H2" s="106"/>
      <c r="I2" s="106"/>
      <c r="J2" s="106"/>
      <c r="K2" s="107"/>
      <c r="L2" s="14"/>
      <c r="M2" s="14"/>
    </row>
    <row r="3" spans="2:13" ht="186.75" customHeight="1" thickBot="1" x14ac:dyDescent="0.4">
      <c r="B3" s="104"/>
      <c r="C3" s="108"/>
      <c r="D3" s="109"/>
      <c r="E3" s="109"/>
      <c r="F3" s="109"/>
      <c r="G3" s="109"/>
      <c r="H3" s="109"/>
      <c r="I3" s="109"/>
      <c r="J3" s="109"/>
      <c r="K3" s="110"/>
      <c r="L3" s="14"/>
      <c r="M3" s="14"/>
    </row>
    <row r="4" spans="2:13" ht="21" customHeight="1" x14ac:dyDescent="0.35">
      <c r="B4" s="104"/>
      <c r="C4" s="111" t="s">
        <v>44</v>
      </c>
      <c r="D4" s="111" t="s">
        <v>45</v>
      </c>
      <c r="E4" s="113" t="s">
        <v>46</v>
      </c>
      <c r="F4" s="116" t="s">
        <v>47</v>
      </c>
      <c r="G4" s="119" t="s">
        <v>48</v>
      </c>
      <c r="H4" s="122" t="s">
        <v>49</v>
      </c>
      <c r="I4" s="125" t="s">
        <v>50</v>
      </c>
      <c r="J4" s="127" t="s">
        <v>6</v>
      </c>
      <c r="K4" s="128"/>
      <c r="L4" s="81"/>
    </row>
    <row r="5" spans="2:13" ht="21" customHeight="1" x14ac:dyDescent="0.35">
      <c r="B5" s="104"/>
      <c r="C5" s="112"/>
      <c r="D5" s="112"/>
      <c r="E5" s="114"/>
      <c r="F5" s="117"/>
      <c r="G5" s="120"/>
      <c r="H5" s="123"/>
      <c r="I5" s="126"/>
      <c r="J5" s="129"/>
      <c r="K5" s="130"/>
      <c r="L5" s="81"/>
    </row>
    <row r="6" spans="2:13" ht="141" customHeight="1" x14ac:dyDescent="0.35">
      <c r="B6" s="104"/>
      <c r="C6" s="112"/>
      <c r="D6" s="112"/>
      <c r="E6" s="115"/>
      <c r="F6" s="118"/>
      <c r="G6" s="121"/>
      <c r="H6" s="124"/>
      <c r="I6" s="126"/>
      <c r="J6" s="15" t="s">
        <v>51</v>
      </c>
      <c r="K6" s="16" t="s">
        <v>52</v>
      </c>
      <c r="L6" s="81"/>
    </row>
    <row r="7" spans="2:13" s="1" customFormat="1" ht="15.5" x14ac:dyDescent="0.35">
      <c r="B7" s="104"/>
      <c r="C7" s="45">
        <v>1</v>
      </c>
      <c r="D7" s="46" t="s">
        <v>7</v>
      </c>
      <c r="E7" s="47">
        <v>2</v>
      </c>
      <c r="F7" s="47">
        <v>3</v>
      </c>
      <c r="G7" s="48">
        <v>4</v>
      </c>
      <c r="H7" s="45">
        <v>5</v>
      </c>
      <c r="I7" s="47">
        <v>6</v>
      </c>
      <c r="J7" s="48">
        <v>7</v>
      </c>
      <c r="K7" s="47" t="s">
        <v>8</v>
      </c>
    </row>
    <row r="8" spans="2:13" s="21" customFormat="1" ht="30" customHeight="1" x14ac:dyDescent="0.35">
      <c r="B8" s="17"/>
      <c r="C8" s="18">
        <f>dane!E24</f>
        <v>0</v>
      </c>
      <c r="D8" s="53">
        <f>dane!E19</f>
        <v>0</v>
      </c>
      <c r="E8" s="18">
        <f>dane!E30</f>
        <v>0</v>
      </c>
      <c r="F8" s="18">
        <f>dane!E26</f>
        <v>0</v>
      </c>
      <c r="G8" s="18">
        <f>dane!E29</f>
        <v>0</v>
      </c>
      <c r="H8" s="19">
        <f>dane!E25</f>
        <v>0</v>
      </c>
      <c r="I8" s="20">
        <f>dane!E48</f>
        <v>0</v>
      </c>
      <c r="J8" s="18">
        <f>dane!E50</f>
        <v>0</v>
      </c>
      <c r="K8" s="18">
        <f>dane!E49</f>
        <v>0</v>
      </c>
    </row>
    <row r="9" spans="2:13" ht="15.5" x14ac:dyDescent="0.35">
      <c r="C9" s="68"/>
      <c r="D9" s="68"/>
      <c r="E9" s="22"/>
      <c r="F9" s="68"/>
      <c r="G9" s="22"/>
      <c r="H9" s="22"/>
      <c r="I9" s="22"/>
      <c r="J9" s="23"/>
    </row>
    <row r="10" spans="2:13" ht="15.5" x14ac:dyDescent="0.35">
      <c r="C10" s="22"/>
      <c r="D10" s="22"/>
      <c r="E10" s="22"/>
      <c r="F10" s="22"/>
      <c r="G10" s="22"/>
      <c r="H10" s="22"/>
      <c r="I10" s="22"/>
      <c r="J10" s="23"/>
    </row>
    <row r="11" spans="2:13" ht="15.5" x14ac:dyDescent="0.35">
      <c r="C11" s="22"/>
      <c r="D11" s="22"/>
      <c r="E11" s="22"/>
      <c r="F11" s="22"/>
      <c r="G11" s="68"/>
      <c r="H11" s="22"/>
      <c r="I11" s="22"/>
      <c r="J11" s="23"/>
    </row>
    <row r="12" spans="2:13" ht="15.5" x14ac:dyDescent="0.35">
      <c r="C12" s="22"/>
      <c r="D12" s="22"/>
      <c r="E12" s="22"/>
      <c r="F12" s="22"/>
      <c r="G12" s="22"/>
      <c r="H12" s="22"/>
      <c r="I12" s="22"/>
      <c r="J12" s="23"/>
    </row>
    <row r="13" spans="2:13" ht="15.5" x14ac:dyDescent="0.35">
      <c r="C13" s="22"/>
      <c r="D13" s="22"/>
      <c r="E13" s="22"/>
      <c r="F13" s="22"/>
      <c r="G13" s="22"/>
      <c r="H13" s="22"/>
      <c r="I13" s="22"/>
      <c r="J13" s="23"/>
    </row>
    <row r="14" spans="2:13" ht="15.5" x14ac:dyDescent="0.35">
      <c r="C14" s="22"/>
      <c r="D14" s="22"/>
      <c r="E14" s="22"/>
      <c r="F14" s="22"/>
      <c r="G14" s="22"/>
      <c r="H14" s="22"/>
      <c r="I14" s="22"/>
      <c r="J14" s="23"/>
    </row>
    <row r="15" spans="2:13" ht="15.5" x14ac:dyDescent="0.35">
      <c r="C15" s="22"/>
      <c r="D15" s="22"/>
      <c r="E15" s="22"/>
      <c r="F15" s="22"/>
      <c r="G15" s="22"/>
      <c r="H15" s="22"/>
      <c r="I15" s="22"/>
      <c r="J15" s="23"/>
    </row>
    <row r="16" spans="2:13" ht="16" thickBot="1" x14ac:dyDescent="0.4">
      <c r="C16" s="22"/>
      <c r="D16" s="22"/>
      <c r="E16" s="22"/>
      <c r="F16" s="22"/>
      <c r="G16" s="22"/>
      <c r="H16" s="22"/>
      <c r="I16" s="22"/>
      <c r="J16" s="23"/>
    </row>
    <row r="17" spans="2:10" x14ac:dyDescent="0.35">
      <c r="B17" s="82" t="s">
        <v>53</v>
      </c>
      <c r="C17" s="24" t="s">
        <v>9</v>
      </c>
      <c r="D17" s="85" t="s">
        <v>10</v>
      </c>
      <c r="E17" s="86"/>
      <c r="F17" s="89" t="s">
        <v>57</v>
      </c>
      <c r="G17" s="92" t="s">
        <v>58</v>
      </c>
      <c r="H17" s="25" t="s">
        <v>11</v>
      </c>
      <c r="I17" s="95" t="s">
        <v>12</v>
      </c>
      <c r="J17" s="96"/>
    </row>
    <row r="18" spans="2:10" x14ac:dyDescent="0.35">
      <c r="B18" s="83"/>
      <c r="C18" s="99" t="s">
        <v>54</v>
      </c>
      <c r="D18" s="87"/>
      <c r="E18" s="88"/>
      <c r="F18" s="90"/>
      <c r="G18" s="93"/>
      <c r="H18" s="101" t="s">
        <v>59</v>
      </c>
      <c r="I18" s="97"/>
      <c r="J18" s="98"/>
    </row>
    <row r="19" spans="2:10" ht="214.5" customHeight="1" thickBot="1" x14ac:dyDescent="0.4">
      <c r="B19" s="84"/>
      <c r="C19" s="100"/>
      <c r="D19" s="26" t="s">
        <v>55</v>
      </c>
      <c r="E19" s="27" t="s">
        <v>56</v>
      </c>
      <c r="F19" s="91"/>
      <c r="G19" s="94"/>
      <c r="H19" s="102"/>
      <c r="I19" s="28" t="s">
        <v>60</v>
      </c>
      <c r="J19" s="29" t="s">
        <v>61</v>
      </c>
    </row>
    <row r="20" spans="2:10" ht="15.5" x14ac:dyDescent="0.35">
      <c r="B20" s="49">
        <v>8</v>
      </c>
      <c r="C20" s="49">
        <v>9</v>
      </c>
      <c r="D20" s="50">
        <v>10</v>
      </c>
      <c r="E20" s="51">
        <v>11</v>
      </c>
      <c r="F20" s="52">
        <v>12</v>
      </c>
      <c r="G20" s="49">
        <v>13</v>
      </c>
      <c r="H20" s="49">
        <v>14</v>
      </c>
      <c r="I20" s="50">
        <v>15</v>
      </c>
      <c r="J20" s="50">
        <v>16</v>
      </c>
    </row>
    <row r="21" spans="2:10" ht="30.75" customHeight="1" x14ac:dyDescent="0.35">
      <c r="B21" s="30">
        <f>dane!E42</f>
        <v>0</v>
      </c>
      <c r="C21" s="31">
        <f>dane!E45</f>
        <v>0</v>
      </c>
      <c r="D21" s="30">
        <f>dane!E44</f>
        <v>0</v>
      </c>
      <c r="E21" s="30">
        <f>dane!E43</f>
        <v>0</v>
      </c>
      <c r="F21" s="30" t="e">
        <f>dane!E32</f>
        <v>#DIV/0!</v>
      </c>
      <c r="G21" s="30" t="e">
        <f>dane!E36</f>
        <v>#DIV/0!</v>
      </c>
      <c r="H21" s="30" t="e">
        <f>dane!E39</f>
        <v>#DIV/0!</v>
      </c>
      <c r="I21" s="30" t="e">
        <f>dane!E41</f>
        <v>#DIV/0!</v>
      </c>
      <c r="J21" s="30" t="e">
        <f>dane!E40</f>
        <v>#DIV/0!</v>
      </c>
    </row>
    <row r="22" spans="2:10" ht="31" x14ac:dyDescent="0.35">
      <c r="B22" s="32" t="s">
        <v>13</v>
      </c>
      <c r="C22" s="33" t="e">
        <f>+C21/B21</f>
        <v>#DIV/0!</v>
      </c>
      <c r="D22" s="34"/>
      <c r="E22" s="34"/>
      <c r="F22" s="34"/>
      <c r="G22" s="34"/>
      <c r="H22" s="34" t="e">
        <f>+C21*F21</f>
        <v>#DIV/0!</v>
      </c>
      <c r="I22" s="34"/>
      <c r="J22" s="34"/>
    </row>
    <row r="23" spans="2:10" ht="31" x14ac:dyDescent="0.35">
      <c r="B23" s="34"/>
      <c r="C23" s="34"/>
      <c r="D23" s="34"/>
      <c r="E23" s="34"/>
      <c r="F23" s="34"/>
      <c r="G23" s="32" t="s">
        <v>14</v>
      </c>
      <c r="H23" s="35" t="e">
        <f>+H21/G21</f>
        <v>#DIV/0!</v>
      </c>
      <c r="I23" s="34"/>
      <c r="J23" s="34"/>
    </row>
    <row r="24" spans="2:10" ht="15.5" x14ac:dyDescent="0.35">
      <c r="B24" s="34"/>
      <c r="C24" s="34"/>
      <c r="D24" s="34"/>
      <c r="E24" s="34"/>
      <c r="F24" s="34"/>
      <c r="G24" s="32" t="s">
        <v>15</v>
      </c>
      <c r="H24" s="36" t="e">
        <f>+C21*F21</f>
        <v>#DIV/0!</v>
      </c>
      <c r="I24" s="34"/>
      <c r="J24" s="34"/>
    </row>
    <row r="25" spans="2:10" ht="15.5" x14ac:dyDescent="0.35">
      <c r="B25" s="34"/>
      <c r="C25" s="34"/>
      <c r="D25" s="34"/>
      <c r="E25" s="34"/>
      <c r="F25" s="34"/>
      <c r="G25" s="34"/>
      <c r="H25" s="34"/>
      <c r="I25" s="34"/>
      <c r="J25" s="34"/>
    </row>
    <row r="26" spans="2:10" ht="15.5" x14ac:dyDescent="0.35">
      <c r="C26" s="37"/>
      <c r="D26" s="23"/>
      <c r="E26" s="23"/>
      <c r="F26" s="23"/>
      <c r="G26" s="23"/>
      <c r="H26" s="37"/>
      <c r="I26" s="23"/>
      <c r="J26" s="23"/>
    </row>
    <row r="27" spans="2:10" ht="15.5" x14ac:dyDescent="0.35">
      <c r="D27" s="22"/>
      <c r="E27" s="22"/>
      <c r="F27" s="22"/>
      <c r="G27" s="68"/>
      <c r="I27" s="38"/>
      <c r="J27" s="39"/>
    </row>
    <row r="28" spans="2:10" ht="15.5" x14ac:dyDescent="0.35">
      <c r="C28" s="40"/>
      <c r="D28" s="22"/>
      <c r="E28" s="22"/>
      <c r="F28" s="22"/>
      <c r="G28" s="22"/>
      <c r="H28" s="39"/>
      <c r="I28" s="41"/>
      <c r="J28" s="39"/>
    </row>
    <row r="29" spans="2:10" ht="15.5" x14ac:dyDescent="0.35">
      <c r="C29" s="40"/>
      <c r="D29" s="22"/>
      <c r="E29" s="22"/>
      <c r="F29" s="22"/>
      <c r="G29" s="22"/>
      <c r="H29" s="39"/>
      <c r="I29" s="41"/>
      <c r="J29" s="39"/>
    </row>
    <row r="30" spans="2:10" ht="15.5" x14ac:dyDescent="0.35">
      <c r="C30" s="40"/>
      <c r="D30" s="22"/>
      <c r="E30" s="22"/>
      <c r="F30" s="22"/>
      <c r="G30" s="22"/>
      <c r="H30" s="39"/>
      <c r="I30" s="41"/>
      <c r="J30" s="39"/>
    </row>
    <row r="32" spans="2:10" ht="15.5" x14ac:dyDescent="0.35">
      <c r="H32" s="42"/>
    </row>
    <row r="33" spans="2:10" ht="29" thickBot="1" x14ac:dyDescent="0.4">
      <c r="B33" s="43" t="s">
        <v>16</v>
      </c>
      <c r="C33" s="22"/>
      <c r="D33" s="22"/>
      <c r="E33" s="22"/>
      <c r="F33" s="22"/>
      <c r="G33" s="22"/>
      <c r="H33" s="22"/>
      <c r="I33" s="22"/>
      <c r="J33" s="23"/>
    </row>
    <row r="34" spans="2:10" ht="15" customHeight="1" x14ac:dyDescent="0.35">
      <c r="B34" s="125" t="s">
        <v>62</v>
      </c>
      <c r="C34" s="132" t="s">
        <v>63</v>
      </c>
      <c r="D34" s="135" t="s">
        <v>64</v>
      </c>
      <c r="E34" s="138" t="s">
        <v>65</v>
      </c>
      <c r="F34" s="138" t="s">
        <v>66</v>
      </c>
      <c r="G34" s="141" t="s">
        <v>67</v>
      </c>
      <c r="H34" s="23"/>
    </row>
    <row r="35" spans="2:10" ht="15" customHeight="1" x14ac:dyDescent="0.35">
      <c r="B35" s="126"/>
      <c r="C35" s="133"/>
      <c r="D35" s="136"/>
      <c r="E35" s="139"/>
      <c r="F35" s="139"/>
      <c r="G35" s="142"/>
      <c r="H35" s="23"/>
    </row>
    <row r="36" spans="2:10" ht="165" customHeight="1" thickBot="1" x14ac:dyDescent="0.4">
      <c r="B36" s="131"/>
      <c r="C36" s="134"/>
      <c r="D36" s="137"/>
      <c r="E36" s="140"/>
      <c r="F36" s="140"/>
      <c r="G36" s="143"/>
      <c r="H36" s="23"/>
    </row>
    <row r="37" spans="2:10" ht="15.5" x14ac:dyDescent="0.35">
      <c r="B37" s="49">
        <v>17</v>
      </c>
      <c r="C37" s="49">
        <v>18</v>
      </c>
      <c r="D37" s="49">
        <v>19</v>
      </c>
      <c r="E37" s="49">
        <v>20</v>
      </c>
      <c r="F37" s="49">
        <v>21</v>
      </c>
      <c r="G37" s="49">
        <v>22</v>
      </c>
      <c r="H37" s="23"/>
    </row>
    <row r="38" spans="2:10" ht="36.75" customHeight="1" x14ac:dyDescent="0.35">
      <c r="B38" s="44">
        <f>dane!E7</f>
        <v>0</v>
      </c>
      <c r="C38" s="44">
        <f>dane!E3</f>
        <v>0</v>
      </c>
      <c r="D38" s="44">
        <f>dane!E13</f>
        <v>0</v>
      </c>
      <c r="E38" s="44">
        <f>dane!E9</f>
        <v>0</v>
      </c>
      <c r="F38" s="44">
        <f>dane!E12</f>
        <v>0</v>
      </c>
      <c r="G38" s="44">
        <f>dane!E8</f>
        <v>0</v>
      </c>
      <c r="H38" s="22"/>
      <c r="I38" s="22"/>
      <c r="J38" s="23"/>
    </row>
    <row r="39" spans="2:10" ht="15.5" x14ac:dyDescent="0.35">
      <c r="C39" s="22"/>
      <c r="D39" s="22"/>
      <c r="E39" s="22"/>
      <c r="F39" s="22"/>
      <c r="G39" s="22"/>
      <c r="H39" s="22"/>
      <c r="I39" s="22"/>
      <c r="J39" s="23"/>
    </row>
    <row r="40" spans="2:10" ht="15.5" x14ac:dyDescent="0.35">
      <c r="C40" s="22"/>
      <c r="D40" s="22"/>
      <c r="E40" s="22"/>
      <c r="F40" s="22"/>
      <c r="G40" s="22"/>
      <c r="H40" s="22"/>
      <c r="I40" s="22"/>
      <c r="J40" s="23"/>
    </row>
    <row r="41" spans="2:10" ht="15.5" x14ac:dyDescent="0.35">
      <c r="C41" s="22"/>
      <c r="D41" s="22"/>
      <c r="E41" s="22"/>
      <c r="F41" s="22"/>
      <c r="G41" s="22"/>
      <c r="H41" s="22"/>
      <c r="I41" s="22"/>
      <c r="J41" s="23"/>
    </row>
  </sheetData>
  <mergeCells count="24">
    <mergeCell ref="I4:I6"/>
    <mergeCell ref="J4:K5"/>
    <mergeCell ref="B34:B36"/>
    <mergeCell ref="C34:C36"/>
    <mergeCell ref="D34:D36"/>
    <mergeCell ref="E34:E36"/>
    <mergeCell ref="F34:F36"/>
    <mergeCell ref="G34:G36"/>
    <mergeCell ref="L4:L6"/>
    <mergeCell ref="B17:B19"/>
    <mergeCell ref="D17:E18"/>
    <mergeCell ref="F17:F19"/>
    <mergeCell ref="G17:G19"/>
    <mergeCell ref="I17:J18"/>
    <mergeCell ref="C18:C19"/>
    <mergeCell ref="H18:H19"/>
    <mergeCell ref="B2:B7"/>
    <mergeCell ref="C2:K3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dane</vt:lpstr>
      <vt:lpstr>wniosek</vt:lpstr>
      <vt:lpstr>dane!Obszar_wydruku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Chytrzyńska</dc:creator>
  <cp:lastModifiedBy>Marta Chytrzyńska</cp:lastModifiedBy>
  <cp:lastPrinted>2019-03-14T12:06:26Z</cp:lastPrinted>
  <dcterms:created xsi:type="dcterms:W3CDTF">2019-03-13T06:38:22Z</dcterms:created>
  <dcterms:modified xsi:type="dcterms:W3CDTF">2019-03-19T07:10:07Z</dcterms:modified>
</cp:coreProperties>
</file>